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1"/>
  <c r="I21" s="1"/>
  <c r="J21" s="1"/>
  <c r="H22"/>
  <c r="I22"/>
  <c r="J22" s="1"/>
  <c r="L21"/>
  <c r="M21" s="1"/>
  <c r="L22"/>
  <c r="M22"/>
  <c r="L20"/>
  <c r="H35"/>
  <c r="I35"/>
  <c r="J35" s="1"/>
  <c r="I29"/>
  <c r="J29"/>
  <c r="H31"/>
  <c r="I31"/>
  <c r="J31" s="1"/>
  <c r="A31"/>
  <c r="H30"/>
  <c r="I30"/>
  <c r="J30" s="1"/>
  <c r="J32" s="1"/>
  <c r="H8"/>
  <c r="I8"/>
  <c r="J8" s="1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/>
  <c r="N33" l="1"/>
  <c r="N36" s="1"/>
  <c r="J26"/>
  <c r="J33" s="1"/>
  <c r="J36" s="1"/>
  <c r="I26"/>
  <c r="I33" s="1"/>
  <c r="G33" s="1"/>
  <c r="G36" s="1"/>
  <c r="H26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<sst xmlns="http://schemas.openxmlformats.org/spreadsheetml/2006/main" count="106" uniqueCount="69">
  <si>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</si>
  <si>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</si>
  <si>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</si>
  <si>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</si>
  <si>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</si>
  <si>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</si>
  <si>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</si>
  <si>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</si>
  <si>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</si>
  <si>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</si>
  <si>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</si>
  <si>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</si>
  <si>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</si>
  <si>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</si>
  <si>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</si>
  <si>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</si>
  <si>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</si>
  <si>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</si>
  <si>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</si>
  <si>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</si>
  <si>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</si>
  <si>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</si>
  <si>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</si>
  <si>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</si>
  <si>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</si>
  <si>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</si>
  <si>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</si>
  <si>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</si>
  <si>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</si>
  <si>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</si>
  <si>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</si>
  <si>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</si>
  <si>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</si>
  <si>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</si>
  <si>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</si>
  <si>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</si>
  <si>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</si>
  <si>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</si>
  <si>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</si>
  <si>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</si>
  <si>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</si>
  <si>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</si>
  <si>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</si>
  <si>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</si>
  <si>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</si>
  <si>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</si>
  <si>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</si>
  <si>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</si>
  <si>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</si>
  <si>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10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</si>
  <si>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</si>
  <si>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</si>
  <si>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</si>
  <si>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</si>
  <si>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</si>
  <si>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</si>
  <si>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</si>
  <si>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</si>
  <si>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</si>
  <si>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</si>
  <si>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</si>
  <si>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</si>
  <si>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</si>
  <si>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</si>
  <si>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</si>
  <si>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</si>
  <si>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</si>
  <si>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Расчет платы за услуги (работы)  по содержанию,управлению и текущему ремонту  общего имущества многоквартирного дома на 2023г.(Перечень и стоимость работ по содержанию, управлению и текущему ремонту общего имущества МКД)</t>
  </si>
  <si>
    <t>ПРОЕКТ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</si>
</sst>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75" zoomScaleNormal="100" zoomScaleSheetLayoutView="75" workbookViewId="0">
      <selection activeCell="F1" sqref="F1"/>
    </sheetView>
  </sheetViews>
  <sheetFormatPr defaultColWidth="8.85546875" defaultRowHeight="15.75"/>
  <cols>
    <col min="1" max="1" width="14.285156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4.85546875" style="2" hidden="1" customWidth="1"/>
    <col min="12" max="12" width="14" style="2" hidden="1" customWidth="1"/>
    <col min="13" max="13" width="18.28515625" style="2" hidden="1" customWidth="1"/>
    <col min="14" max="14" width="17.42578125" style="77" customWidth="1"/>
    <col min="15" max="16384" width="8.85546875" style="2"/>
  </cols>
  <sheetData>
    <row r="1" spans="1:14">
      <c r="B1" s="2" t="s">
        <v>46</v>
      </c>
      <c r="F1" s="97" t="s">
        <v>68</v>
      </c>
      <c r="G1" s="7"/>
      <c r="H1" s="27" t="s">
        <v>35</v>
      </c>
    </row>
    <row r="2" spans="1:14">
      <c r="F2" s="8" t="s">
        <v>36</v>
      </c>
      <c r="G2" s="8"/>
      <c r="H2" s="29"/>
    </row>
    <row r="3" spans="1:14" ht="15" customHeight="1">
      <c r="A3" s="87" t="s">
        <v>67</v>
      </c>
      <c r="B3" s="87"/>
      <c r="C3" s="87"/>
      <c r="D3" s="87"/>
      <c r="E3" s="87"/>
      <c r="F3" s="87"/>
      <c r="G3" s="87"/>
      <c r="H3" s="87"/>
      <c r="I3" s="87"/>
      <c r="K3" s="28"/>
      <c r="L3" s="28"/>
    </row>
    <row r="4" spans="1:14" s="42" customFormat="1" ht="21" customHeight="1">
      <c r="A4" s="87"/>
      <c r="B4" s="87"/>
      <c r="C4" s="87"/>
      <c r="D4" s="87"/>
      <c r="E4" s="87"/>
      <c r="F4" s="87"/>
      <c r="G4" s="87"/>
      <c r="H4" s="87"/>
      <c r="I4" s="87"/>
      <c r="J4" s="41"/>
      <c r="K4" s="41"/>
      <c r="L4" s="41"/>
      <c r="N4" s="78"/>
    </row>
    <row r="5" spans="1:14" ht="20.25" customHeight="1">
      <c r="A5" s="9"/>
      <c r="B5" s="9" t="s">
        <v>49</v>
      </c>
      <c r="C5" s="9" t="s">
        <v>29</v>
      </c>
      <c r="D5" s="10">
        <v>3080.1</v>
      </c>
      <c r="E5" s="10">
        <v>3080.1</v>
      </c>
      <c r="F5" s="11"/>
      <c r="G5" s="11"/>
      <c r="H5" s="30"/>
      <c r="I5" s="31"/>
      <c r="K5" s="9"/>
      <c r="L5" s="9"/>
    </row>
    <row r="6" spans="1:14" ht="20.25" customHeight="1">
      <c r="A6" s="91" t="s">
        <v>34</v>
      </c>
      <c r="B6" s="91"/>
      <c r="C6" s="91"/>
      <c r="D6" s="91"/>
      <c r="E6" s="91"/>
      <c r="F6" s="91"/>
      <c r="G6" s="91"/>
      <c r="H6" s="91"/>
      <c r="I6" s="91"/>
      <c r="K6" s="85" t="s">
        <v>47</v>
      </c>
      <c r="L6" s="86"/>
      <c r="M6" s="86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56</v>
      </c>
      <c r="G7" s="13" t="s">
        <v>57</v>
      </c>
      <c r="H7" s="32" t="s">
        <v>33</v>
      </c>
      <c r="I7" s="26" t="s">
        <v>25</v>
      </c>
      <c r="J7" s="32" t="s">
        <v>43</v>
      </c>
      <c r="K7" s="12" t="s">
        <v>48</v>
      </c>
      <c r="L7" s="12"/>
      <c r="M7" s="73"/>
      <c r="N7" s="32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3080.1</v>
      </c>
      <c r="F8" s="13" t="s">
        <v>28</v>
      </c>
      <c r="G8" s="13">
        <v>12</v>
      </c>
      <c r="H8" s="33">
        <f t="shared" ref="H8:H25" si="0">D8*E8</f>
        <v>1016.433</v>
      </c>
      <c r="I8" s="26">
        <f t="shared" ref="I8:I25" si="1">H8*G8</f>
        <v>12197.196</v>
      </c>
      <c r="J8" s="34">
        <f>I8/G8/E8</f>
        <v>0.33</v>
      </c>
      <c r="K8" s="12"/>
      <c r="L8" s="12"/>
      <c r="M8" s="73"/>
      <c r="N8" s="79">
        <f>J8*1.04*1.092</f>
        <v>0.37477440000000001</v>
      </c>
    </row>
    <row r="9" spans="1:14" ht="63">
      <c r="A9" s="12">
        <f t="shared" ref="A9:A25" si="2">A8+1</f>
        <v>2</v>
      </c>
      <c r="B9" s="46" t="s">
        <v>52</v>
      </c>
      <c r="C9" s="12" t="s">
        <v>27</v>
      </c>
      <c r="D9" s="6">
        <v>0.08</v>
      </c>
      <c r="E9" s="6">
        <v>3080.1</v>
      </c>
      <c r="F9" s="13" t="s">
        <v>28</v>
      </c>
      <c r="G9" s="13">
        <v>12</v>
      </c>
      <c r="H9" s="33">
        <f t="shared" si="0"/>
        <v>246.40799999999999</v>
      </c>
      <c r="I9" s="26">
        <f t="shared" si="1"/>
        <v>2956.8959999999997</v>
      </c>
      <c r="J9" s="34">
        <f t="shared" ref="J9:J25" si="3">I9/G9/E9</f>
        <v>0.08</v>
      </c>
      <c r="K9" s="12"/>
      <c r="L9" s="12"/>
      <c r="M9" s="73"/>
      <c r="N9" s="79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3080.1</v>
      </c>
      <c r="F10" s="13" t="s">
        <v>28</v>
      </c>
      <c r="G10" s="13">
        <v>12</v>
      </c>
      <c r="H10" s="33">
        <f t="shared" si="0"/>
        <v>492.81599999999997</v>
      </c>
      <c r="I10" s="26">
        <f t="shared" si="1"/>
        <v>5913.7919999999995</v>
      </c>
      <c r="J10" s="34">
        <f t="shared" si="3"/>
        <v>0.16</v>
      </c>
      <c r="K10" s="12"/>
      <c r="L10" s="12"/>
      <c r="M10" s="73"/>
      <c r="N10" s="79">
        <f t="shared" si="4"/>
        <v>0.18170880000000003</v>
      </c>
    </row>
    <row r="11" spans="1:14" ht="50.25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3080.1</v>
      </c>
      <c r="F11" s="13" t="s">
        <v>28</v>
      </c>
      <c r="G11" s="13">
        <v>12</v>
      </c>
      <c r="H11" s="33">
        <f t="shared" si="0"/>
        <v>215.60700000000003</v>
      </c>
      <c r="I11" s="26">
        <f t="shared" si="1"/>
        <v>2587.2840000000006</v>
      </c>
      <c r="J11" s="34">
        <f t="shared" si="3"/>
        <v>7.0000000000000021E-2</v>
      </c>
      <c r="K11" s="12"/>
      <c r="L11" s="12"/>
      <c r="M11" s="73"/>
      <c r="N11" s="79">
        <f t="shared" si="4"/>
        <v>7.9497600000000029E-2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3080.1</v>
      </c>
      <c r="F12" s="13" t="s">
        <v>28</v>
      </c>
      <c r="G12" s="13">
        <v>12</v>
      </c>
      <c r="H12" s="33">
        <f t="shared" si="0"/>
        <v>123.20399999999999</v>
      </c>
      <c r="I12" s="26">
        <f t="shared" si="1"/>
        <v>1478.4479999999999</v>
      </c>
      <c r="J12" s="34">
        <f t="shared" si="3"/>
        <v>0.04</v>
      </c>
      <c r="K12" s="12"/>
      <c r="L12" s="12"/>
      <c r="M12" s="73"/>
      <c r="N12" s="79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3080.1</v>
      </c>
      <c r="F13" s="13" t="s">
        <v>28</v>
      </c>
      <c r="G13" s="13">
        <v>12</v>
      </c>
      <c r="H13" s="33">
        <f t="shared" si="0"/>
        <v>616.02</v>
      </c>
      <c r="I13" s="26">
        <f t="shared" si="1"/>
        <v>7392.24</v>
      </c>
      <c r="J13" s="34">
        <f t="shared" si="3"/>
        <v>0.2</v>
      </c>
      <c r="K13" s="12"/>
      <c r="L13" s="12"/>
      <c r="M13" s="73"/>
      <c r="N13" s="79">
        <f t="shared" si="4"/>
        <v>0.22713600000000003</v>
      </c>
    </row>
    <row r="14" spans="1:14" ht="63">
      <c r="A14" s="12">
        <f t="shared" si="2"/>
        <v>7</v>
      </c>
      <c r="B14" s="14" t="s">
        <v>53</v>
      </c>
      <c r="C14" s="12" t="s">
        <v>5</v>
      </c>
      <c r="D14" s="6">
        <v>0.18000000000000002</v>
      </c>
      <c r="E14" s="6">
        <v>3080.1</v>
      </c>
      <c r="F14" s="13" t="s">
        <v>28</v>
      </c>
      <c r="G14" s="13">
        <v>12</v>
      </c>
      <c r="H14" s="33">
        <f t="shared" si="0"/>
        <v>554.41800000000001</v>
      </c>
      <c r="I14" s="26">
        <f t="shared" si="1"/>
        <v>6653.0159999999996</v>
      </c>
      <c r="J14" s="34">
        <f t="shared" si="3"/>
        <v>0.18000000000000002</v>
      </c>
      <c r="K14" s="12"/>
      <c r="L14" s="12"/>
      <c r="M14" s="73"/>
      <c r="N14" s="79">
        <f t="shared" si="4"/>
        <v>0.20442240000000006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3080.1</v>
      </c>
      <c r="F15" s="13" t="s">
        <v>28</v>
      </c>
      <c r="G15" s="13">
        <v>12</v>
      </c>
      <c r="H15" s="33">
        <f t="shared" si="0"/>
        <v>585.21899999999994</v>
      </c>
      <c r="I15" s="26">
        <f t="shared" si="1"/>
        <v>7022.6279999999988</v>
      </c>
      <c r="J15" s="34">
        <f t="shared" si="3"/>
        <v>0.18999999999999997</v>
      </c>
      <c r="K15" s="12"/>
      <c r="L15" s="12"/>
      <c r="M15" s="73"/>
      <c r="N15" s="79">
        <f t="shared" si="4"/>
        <v>0.21577919999999998</v>
      </c>
    </row>
    <row r="16" spans="1:14" ht="33" customHeight="1">
      <c r="A16" s="12">
        <f t="shared" si="2"/>
        <v>9</v>
      </c>
      <c r="B16" s="14" t="s">
        <v>54</v>
      </c>
      <c r="C16" s="12" t="s">
        <v>27</v>
      </c>
      <c r="D16" s="6">
        <v>0.52</v>
      </c>
      <c r="E16" s="6">
        <v>3080.1</v>
      </c>
      <c r="F16" s="13" t="s">
        <v>55</v>
      </c>
      <c r="G16" s="13">
        <v>12</v>
      </c>
      <c r="H16" s="33">
        <f t="shared" si="0"/>
        <v>1601.652</v>
      </c>
      <c r="I16" s="26">
        <f t="shared" si="1"/>
        <v>19219.824000000001</v>
      </c>
      <c r="J16" s="34">
        <f t="shared" si="3"/>
        <v>0.52</v>
      </c>
      <c r="K16" s="12"/>
      <c r="L16" s="12"/>
      <c r="M16" s="73"/>
      <c r="N16" s="79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3080.1</v>
      </c>
      <c r="F17" s="13" t="s">
        <v>55</v>
      </c>
      <c r="G17" s="13">
        <v>12</v>
      </c>
      <c r="H17" s="33">
        <f t="shared" si="0"/>
        <v>1355.2439999999999</v>
      </c>
      <c r="I17" s="26">
        <f t="shared" si="1"/>
        <v>16262.928</v>
      </c>
      <c r="J17" s="34">
        <f t="shared" si="3"/>
        <v>0.44</v>
      </c>
      <c r="K17" s="12"/>
      <c r="L17" s="12"/>
      <c r="M17" s="73"/>
      <c r="N17" s="79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3080.1</v>
      </c>
      <c r="F18" s="13" t="s">
        <v>1</v>
      </c>
      <c r="G18" s="13">
        <v>12</v>
      </c>
      <c r="H18" s="33">
        <f t="shared" si="0"/>
        <v>154.005</v>
      </c>
      <c r="I18" s="26">
        <f t="shared" si="1"/>
        <v>1848.06</v>
      </c>
      <c r="J18" s="34">
        <f t="shared" si="3"/>
        <v>0.05</v>
      </c>
      <c r="K18" s="12"/>
      <c r="L18" s="12"/>
      <c r="M18" s="73"/>
      <c r="N18" s="79">
        <f t="shared" si="4"/>
        <v>5.6784000000000008E-2</v>
      </c>
    </row>
    <row r="19" spans="1:14" ht="99.7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3080.1</v>
      </c>
      <c r="F19" s="13" t="s">
        <v>63</v>
      </c>
      <c r="G19" s="13">
        <v>12</v>
      </c>
      <c r="H19" s="33">
        <f t="shared" si="0"/>
        <v>246.40799999999999</v>
      </c>
      <c r="I19" s="26">
        <f t="shared" si="1"/>
        <v>2956.8959999999997</v>
      </c>
      <c r="J19" s="34">
        <f t="shared" si="3"/>
        <v>0.08</v>
      </c>
      <c r="K19" s="12"/>
      <c r="L19" s="12"/>
      <c r="M19" s="73"/>
      <c r="N19" s="79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0.55000000000000004</v>
      </c>
      <c r="E20" s="6">
        <v>3080.1</v>
      </c>
      <c r="F20" s="13" t="s">
        <v>0</v>
      </c>
      <c r="G20" s="13">
        <v>12</v>
      </c>
      <c r="H20" s="33">
        <f t="shared" si="0"/>
        <v>1694.0550000000001</v>
      </c>
      <c r="I20" s="26">
        <f t="shared" si="1"/>
        <v>20328.66</v>
      </c>
      <c r="J20" s="34">
        <f t="shared" si="3"/>
        <v>0.55000000000000004</v>
      </c>
      <c r="K20" s="12">
        <v>19640</v>
      </c>
      <c r="L20" s="12">
        <f>K20/12/E20</f>
        <v>0.53136802917654191</v>
      </c>
      <c r="M20" s="73"/>
      <c r="N20" s="79">
        <f t="shared" si="4"/>
        <v>0.62462400000000007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1.35</v>
      </c>
      <c r="E21" s="6">
        <v>3080.1</v>
      </c>
      <c r="F21" s="13" t="s">
        <v>55</v>
      </c>
      <c r="G21" s="13">
        <v>12</v>
      </c>
      <c r="H21" s="33">
        <f t="shared" si="0"/>
        <v>4158.1350000000002</v>
      </c>
      <c r="I21" s="26">
        <f t="shared" si="1"/>
        <v>49897.62</v>
      </c>
      <c r="J21" s="34">
        <f t="shared" si="3"/>
        <v>1.35</v>
      </c>
      <c r="K21" s="6">
        <v>278.89999999999998</v>
      </c>
      <c r="L21" s="6">
        <f>(3123.5+382+42.41)*12</f>
        <v>42574.92</v>
      </c>
      <c r="M21" s="74">
        <f>L21*0.06+L21</f>
        <v>45129.415199999996</v>
      </c>
      <c r="N21" s="79">
        <f t="shared" si="4"/>
        <v>1.5331680000000003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4.47</v>
      </c>
      <c r="E22" s="6">
        <v>3080.1</v>
      </c>
      <c r="F22" s="13" t="s">
        <v>6</v>
      </c>
      <c r="G22" s="13">
        <v>12</v>
      </c>
      <c r="H22" s="33">
        <f t="shared" si="0"/>
        <v>13768.046999999999</v>
      </c>
      <c r="I22" s="26">
        <f t="shared" si="1"/>
        <v>165216.56399999998</v>
      </c>
      <c r="J22" s="34">
        <f t="shared" si="3"/>
        <v>4.47</v>
      </c>
      <c r="K22" s="12">
        <v>1670</v>
      </c>
      <c r="L22" s="12">
        <f>(8849.69+280+488.82)*12</f>
        <v>115422.12</v>
      </c>
      <c r="M22" s="74">
        <f>L22*0.06+L22</f>
        <v>122347.4472</v>
      </c>
      <c r="N22" s="79">
        <f t="shared" si="4"/>
        <v>5.0764896000000004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3080.1</v>
      </c>
      <c r="F23" s="13" t="s">
        <v>55</v>
      </c>
      <c r="G23" s="13">
        <v>12</v>
      </c>
      <c r="H23" s="33">
        <f t="shared" si="0"/>
        <v>3850.125</v>
      </c>
      <c r="I23" s="26">
        <f t="shared" si="1"/>
        <v>46201.5</v>
      </c>
      <c r="J23" s="34">
        <f t="shared" si="3"/>
        <v>1.25</v>
      </c>
      <c r="K23" s="12"/>
      <c r="L23" s="12"/>
      <c r="M23" s="73"/>
      <c r="N23" s="79">
        <f t="shared" si="4"/>
        <v>1.4196000000000002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3080.1</v>
      </c>
      <c r="F24" s="13" t="s">
        <v>55</v>
      </c>
      <c r="G24" s="13">
        <v>12</v>
      </c>
      <c r="H24" s="33">
        <f t="shared" si="0"/>
        <v>400.41300000000001</v>
      </c>
      <c r="I24" s="26">
        <f t="shared" si="1"/>
        <v>4804.9560000000001</v>
      </c>
      <c r="J24" s="34">
        <f t="shared" si="3"/>
        <v>0.13</v>
      </c>
      <c r="K24" s="12"/>
      <c r="L24" s="12"/>
      <c r="M24" s="73"/>
      <c r="N24" s="79">
        <f t="shared" si="4"/>
        <v>0.14763840000000003</v>
      </c>
    </row>
    <row r="25" spans="1:14" ht="48.75" customHeight="1">
      <c r="A25" s="12">
        <f t="shared" si="2"/>
        <v>18</v>
      </c>
      <c r="B25" s="44" t="s">
        <v>22</v>
      </c>
      <c r="C25" s="4" t="s">
        <v>27</v>
      </c>
      <c r="D25" s="6">
        <v>1.27</v>
      </c>
      <c r="E25" s="6">
        <v>3080.1</v>
      </c>
      <c r="F25" s="13" t="s">
        <v>55</v>
      </c>
      <c r="G25" s="13">
        <v>12</v>
      </c>
      <c r="H25" s="33">
        <f t="shared" si="0"/>
        <v>3911.7269999999999</v>
      </c>
      <c r="I25" s="26">
        <f t="shared" si="1"/>
        <v>46940.724000000002</v>
      </c>
      <c r="J25" s="34">
        <f t="shared" si="3"/>
        <v>1.2700000000000002</v>
      </c>
      <c r="K25" s="12"/>
      <c r="L25" s="12"/>
      <c r="M25" s="73"/>
      <c r="N25" s="79">
        <f t="shared" si="4"/>
        <v>1.4423136000000003</v>
      </c>
    </row>
    <row r="26" spans="1:14" s="47" customFormat="1">
      <c r="A26" s="89" t="s">
        <v>61</v>
      </c>
      <c r="B26" s="92"/>
      <c r="C26" s="89"/>
      <c r="D26" s="89"/>
      <c r="E26" s="89"/>
      <c r="F26" s="89"/>
      <c r="G26" s="60"/>
      <c r="H26" s="61">
        <f>SUM(H8:H25)</f>
        <v>34989.936000000002</v>
      </c>
      <c r="I26" s="61">
        <f>SUM(I8:I25)</f>
        <v>419879.23200000002</v>
      </c>
      <c r="J26" s="61">
        <f>SUM(J8:J25)</f>
        <v>11.360000000000001</v>
      </c>
      <c r="K26" s="61">
        <f t="shared" ref="K26:N26" si="5">SUM(K8:K25)</f>
        <v>21588.9</v>
      </c>
      <c r="L26" s="61">
        <f t="shared" si="5"/>
        <v>157997.57136802917</v>
      </c>
      <c r="M26" s="61">
        <f t="shared" si="5"/>
        <v>167476.86239999998</v>
      </c>
      <c r="N26" s="80">
        <f t="shared" si="5"/>
        <v>12.901324800000003</v>
      </c>
    </row>
    <row r="27" spans="1:14" s="42" customFormat="1">
      <c r="A27" s="93" t="s">
        <v>7</v>
      </c>
      <c r="B27" s="93"/>
      <c r="C27" s="93"/>
      <c r="D27" s="93"/>
      <c r="E27" s="93"/>
      <c r="F27" s="93"/>
      <c r="G27" s="93"/>
      <c r="H27" s="93"/>
      <c r="I27" s="93"/>
      <c r="J27" s="41"/>
      <c r="K27" s="41"/>
      <c r="L27" s="41"/>
      <c r="N27" s="78"/>
    </row>
    <row r="28" spans="1:14" s="42" customFormat="1" ht="56.25" customHeight="1">
      <c r="A28" s="48" t="s">
        <v>23</v>
      </c>
      <c r="B28" s="48" t="s">
        <v>24</v>
      </c>
      <c r="C28" s="48" t="s">
        <v>58</v>
      </c>
      <c r="D28" s="48" t="s">
        <v>59</v>
      </c>
      <c r="E28" s="48" t="s">
        <v>60</v>
      </c>
      <c r="F28" s="49" t="s">
        <v>56</v>
      </c>
      <c r="G28" s="49" t="s">
        <v>57</v>
      </c>
      <c r="H28" s="50" t="s">
        <v>33</v>
      </c>
      <c r="I28" s="51" t="s">
        <v>25</v>
      </c>
      <c r="J28" s="50" t="s">
        <v>43</v>
      </c>
      <c r="K28" s="48"/>
      <c r="L28" s="48"/>
      <c r="M28" s="52"/>
      <c r="N28" s="32" t="s">
        <v>43</v>
      </c>
    </row>
    <row r="29" spans="1:14" s="42" customFormat="1" ht="28.15" customHeight="1">
      <c r="A29" s="48">
        <v>1</v>
      </c>
      <c r="B29" s="53" t="s">
        <v>7</v>
      </c>
      <c r="C29" s="54"/>
      <c r="D29" s="55">
        <v>1.46</v>
      </c>
      <c r="E29" s="48">
        <v>3080.1</v>
      </c>
      <c r="F29" s="49" t="s">
        <v>32</v>
      </c>
      <c r="G29" s="49">
        <v>12</v>
      </c>
      <c r="H29" s="56"/>
      <c r="I29" s="51">
        <f>D29*E29*G29</f>
        <v>53963.351999999999</v>
      </c>
      <c r="J29" s="57">
        <f>I29/G29/E29</f>
        <v>1.46</v>
      </c>
      <c r="K29" s="48"/>
      <c r="L29" s="48"/>
      <c r="M29" s="52"/>
      <c r="N29" s="81">
        <f>J29*1.04*1.092</f>
        <v>1.6580928000000001</v>
      </c>
    </row>
    <row r="30" spans="1:14" s="42" customFormat="1" ht="36.6" customHeight="1">
      <c r="A30" s="48">
        <v>2</v>
      </c>
      <c r="B30" s="58" t="s">
        <v>10</v>
      </c>
      <c r="C30" s="48" t="s">
        <v>9</v>
      </c>
      <c r="D30" s="55">
        <v>14.06</v>
      </c>
      <c r="E30" s="55">
        <v>1400</v>
      </c>
      <c r="F30" s="49" t="s">
        <v>32</v>
      </c>
      <c r="G30" s="49">
        <v>1</v>
      </c>
      <c r="H30" s="56">
        <f>D30*E30</f>
        <v>19684</v>
      </c>
      <c r="I30" s="51">
        <f>H30*G30</f>
        <v>19684</v>
      </c>
      <c r="J30" s="57">
        <f>I30/12/E29</f>
        <v>0.53255846671644858</v>
      </c>
      <c r="K30" s="48"/>
      <c r="L30" s="48"/>
      <c r="M30" s="52"/>
      <c r="N30" s="81">
        <f t="shared" ref="N30:N31" si="6">J30*1.04*1.092</f>
        <v>0.60481599948053633</v>
      </c>
    </row>
    <row r="31" spans="1:14" s="42" customFormat="1" ht="34.5" customHeight="1">
      <c r="A31" s="48">
        <f>A30+1</f>
        <v>3</v>
      </c>
      <c r="B31" s="58" t="s">
        <v>11</v>
      </c>
      <c r="C31" s="48" t="s">
        <v>9</v>
      </c>
      <c r="D31" s="55">
        <v>10.14</v>
      </c>
      <c r="E31" s="55">
        <v>1400</v>
      </c>
      <c r="F31" s="49" t="s">
        <v>32</v>
      </c>
      <c r="G31" s="49">
        <v>1</v>
      </c>
      <c r="H31" s="56">
        <f>D31*E31</f>
        <v>14196</v>
      </c>
      <c r="I31" s="51">
        <f>H31*G31</f>
        <v>14196</v>
      </c>
      <c r="J31" s="57">
        <f>I31/12/E29</f>
        <v>0.3840784390117204</v>
      </c>
      <c r="K31" s="48"/>
      <c r="L31" s="48"/>
      <c r="M31" s="52"/>
      <c r="N31" s="81">
        <f t="shared" si="6"/>
        <v>0.43619020161683064</v>
      </c>
    </row>
    <row r="32" spans="1:14" s="59" customFormat="1">
      <c r="A32" s="88" t="s">
        <v>61</v>
      </c>
      <c r="B32" s="88"/>
      <c r="C32" s="88"/>
      <c r="D32" s="88"/>
      <c r="E32" s="88"/>
      <c r="F32" s="88"/>
      <c r="G32" s="63"/>
      <c r="H32" s="64"/>
      <c r="I32" s="65">
        <f>SUM(I29:I31)</f>
        <v>87843.351999999999</v>
      </c>
      <c r="J32" s="66">
        <f>SUM(J29:J31)</f>
        <v>2.3766369057281689</v>
      </c>
      <c r="K32" s="66">
        <f t="shared" ref="K32:N32" si="7">SUM(K29:K31)</f>
        <v>0</v>
      </c>
      <c r="L32" s="66">
        <f t="shared" si="7"/>
        <v>0</v>
      </c>
      <c r="M32" s="66">
        <f t="shared" si="7"/>
        <v>0</v>
      </c>
      <c r="N32" s="82">
        <f t="shared" si="7"/>
        <v>2.699099001097367</v>
      </c>
    </row>
    <row r="33" spans="1:14" s="47" customFormat="1">
      <c r="A33" s="89" t="s">
        <v>26</v>
      </c>
      <c r="B33" s="89"/>
      <c r="C33" s="89"/>
      <c r="D33" s="89"/>
      <c r="E33" s="89"/>
      <c r="F33" s="89"/>
      <c r="G33" s="60">
        <f>I33/12/E29</f>
        <v>13.736636905728169</v>
      </c>
      <c r="H33" s="61"/>
      <c r="I33" s="67">
        <f>I26+I32</f>
        <v>507722.58400000003</v>
      </c>
      <c r="J33" s="62">
        <f>J26+J32</f>
        <v>13.736636905728171</v>
      </c>
      <c r="K33" s="62">
        <f t="shared" ref="K33:N33" si="8">K26+K32</f>
        <v>21588.9</v>
      </c>
      <c r="L33" s="62">
        <f t="shared" si="8"/>
        <v>157997.57136802917</v>
      </c>
      <c r="M33" s="62">
        <f t="shared" si="8"/>
        <v>167476.86239999998</v>
      </c>
      <c r="N33" s="83">
        <f t="shared" si="8"/>
        <v>15.600423801097371</v>
      </c>
    </row>
    <row r="34" spans="1:14">
      <c r="A34" s="94" t="s">
        <v>62</v>
      </c>
      <c r="B34" s="95"/>
      <c r="C34" s="95"/>
      <c r="D34" s="95"/>
      <c r="E34" s="95"/>
      <c r="F34" s="95"/>
      <c r="G34" s="95"/>
      <c r="H34" s="95"/>
      <c r="I34" s="95"/>
      <c r="J34" s="96"/>
      <c r="K34" s="28"/>
      <c r="L34" s="28"/>
    </row>
    <row r="35" spans="1:14" s="25" customFormat="1" ht="63">
      <c r="A35" s="43">
        <v>1</v>
      </c>
      <c r="B35" s="45" t="s">
        <v>66</v>
      </c>
      <c r="C35" s="23" t="s">
        <v>27</v>
      </c>
      <c r="D35" s="24">
        <v>1.1499999999999999</v>
      </c>
      <c r="E35" s="6">
        <v>3080.1</v>
      </c>
      <c r="F35" s="71" t="s">
        <v>8</v>
      </c>
      <c r="G35" s="13">
        <v>12</v>
      </c>
      <c r="H35" s="33">
        <f>D35*E35</f>
        <v>3542.1149999999998</v>
      </c>
      <c r="I35" s="26">
        <f>H35*G35</f>
        <v>42505.38</v>
      </c>
      <c r="J35" s="72">
        <f>I35/G35/E35</f>
        <v>1.1499999999999999</v>
      </c>
      <c r="K35" s="22"/>
      <c r="L35" s="22"/>
      <c r="M35" s="75"/>
      <c r="N35" s="76">
        <v>1.2</v>
      </c>
    </row>
    <row r="36" spans="1:14" s="25" customFormat="1">
      <c r="A36" s="89" t="s">
        <v>65</v>
      </c>
      <c r="B36" s="89"/>
      <c r="C36" s="89"/>
      <c r="D36" s="89"/>
      <c r="E36" s="89"/>
      <c r="F36" s="89"/>
      <c r="G36" s="68">
        <f>G33+D35</f>
        <v>14.886636905728169</v>
      </c>
      <c r="H36" s="69"/>
      <c r="I36" s="70"/>
      <c r="J36" s="66">
        <f>J33+J35</f>
        <v>14.886636905728171</v>
      </c>
      <c r="K36" s="66">
        <f t="shared" ref="K36:N36" si="9">K33+K35</f>
        <v>21588.9</v>
      </c>
      <c r="L36" s="66">
        <f t="shared" si="9"/>
        <v>157997.57136802917</v>
      </c>
      <c r="M36" s="66">
        <f t="shared" si="9"/>
        <v>167476.86239999998</v>
      </c>
      <c r="N36" s="82">
        <f t="shared" si="9"/>
        <v>16.80042380109737</v>
      </c>
    </row>
    <row r="37" spans="1:14" ht="13.5" customHeight="1">
      <c r="A37" s="16" t="s">
        <v>31</v>
      </c>
      <c r="B37" s="90" t="s">
        <v>51</v>
      </c>
      <c r="C37" s="90"/>
      <c r="D37" s="90"/>
      <c r="E37" s="90"/>
      <c r="F37" s="90"/>
      <c r="G37" s="90"/>
      <c r="H37" s="90"/>
      <c r="I37" s="90"/>
      <c r="K37" s="16"/>
      <c r="L37" s="16"/>
    </row>
    <row r="38" spans="1:14">
      <c r="A38" s="17"/>
      <c r="B38" s="90"/>
      <c r="C38" s="90"/>
      <c r="D38" s="90"/>
      <c r="E38" s="90"/>
      <c r="F38" s="90"/>
      <c r="G38" s="90"/>
      <c r="H38" s="90"/>
      <c r="I38" s="90"/>
      <c r="K38" s="17"/>
      <c r="L38" s="17"/>
    </row>
    <row r="39" spans="1:14" ht="24" customHeight="1">
      <c r="A39" s="17"/>
      <c r="B39" s="90"/>
      <c r="C39" s="90"/>
      <c r="D39" s="90"/>
      <c r="E39" s="90"/>
      <c r="F39" s="90"/>
      <c r="G39" s="90"/>
      <c r="H39" s="90"/>
      <c r="I39" s="90"/>
      <c r="K39" s="17"/>
      <c r="L39" s="17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17"/>
      <c r="L40" s="17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19"/>
      <c r="L41" s="19"/>
      <c r="N41" s="84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19"/>
      <c r="L42" s="19"/>
      <c r="N42" s="84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2022-03-09T06:26:35Z</cp:lastPrinted>
  <dcterms:created xsi:type="dcterms:W3CDTF">1996-10-08T23:32:33Z</dcterms:created>
  <dcterms:modified xsi:type="dcterms:W3CDTF">2022-10-26T07:44:36Z</dcterms:modified>
</cp:coreProperties>
</file>